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24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<sst xmlns="http://schemas.openxmlformats.org/spreadsheetml/2006/main" count="61" uniqueCount="28">
  <si>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Porites</t>
  </si>
  <si>
    <t>Dead</t>
  </si>
  <si>
    <t>Partially dead</t>
  </si>
  <si>
    <t>Bleached</t>
  </si>
  <si>
    <t>Partially Bleached</t>
  </si>
  <si>
    <t xml:space="preserve">Other </t>
  </si>
  <si>
    <t>Healthy</t>
  </si>
  <si>
    <t>Pocillopora</t>
  </si>
  <si>
    <t>Seriatopora</t>
  </si>
  <si>
    <t>Stylophora</t>
  </si>
  <si>
    <t>Pocilloporidae Family</t>
  </si>
  <si>
    <t>Acropora</t>
  </si>
  <si>
    <t>Acroporidae Family</t>
  </si>
  <si>
    <t>Poritidae Family</t>
  </si>
  <si>
    <t xml:space="preserve">Bleaching Transect </t>
  </si>
  <si>
    <t xml:space="preserve">March 29, 2006, 0900-0950 on Calypso Reef, Papua New Guinea </t>
  </si>
  <si>
    <t>Total Colonies Scored</t>
  </si>
  <si>
    <t>Galaxea, Goniastrea, Leptoria, Platygyra, Psammacora, Favites, Pavona, Lobophylia, Merulina, Cyphastrea,</t>
  </si>
  <si>
    <r>
      <t xml:space="preserve">Notes: 12.5m depth, 20mx4m area, 30C Water Temp, bleaching also seen on Fungiidae family, </t>
    </r>
    <r>
      <rPr>
        <i/>
        <sz val="8"/>
        <rFont val="Arial"/>
        <family val="2"/>
      </rPr>
      <t xml:space="preserve">Pachyseris, </t>
    </r>
  </si>
  <si>
    <r>
      <t>Astreopora, Echinopora, Leptastrea, Hydnophora,</t>
    </r>
    <r>
      <rPr>
        <sz val="8"/>
        <rFont val="Arial"/>
        <family val="0"/>
      </rPr>
      <t xml:space="preserve"> </t>
    </r>
    <r>
      <rPr>
        <i/>
        <sz val="8"/>
        <rFont val="Arial"/>
        <family val="2"/>
      </rPr>
      <t>Oxypora</t>
    </r>
    <r>
      <rPr>
        <sz val="8"/>
        <rFont val="Arial"/>
        <family val="0"/>
      </rPr>
      <t xml:space="preserve"> and</t>
    </r>
    <r>
      <rPr>
        <i/>
        <sz val="8"/>
        <rFont val="Arial"/>
        <family val="2"/>
      </rPr>
      <t xml:space="preserve"> Mycedium</t>
    </r>
    <r>
      <rPr>
        <sz val="8"/>
        <rFont val="Arial"/>
        <family val="0"/>
      </rPr>
      <t xml:space="preserve"> genera</t>
    </r>
  </si>
  <si>
    <t>Total Colonies</t>
  </si>
  <si>
    <t>Percent Total</t>
  </si>
  <si>
    <r>
      <t>GPS Coordinates</t>
    </r>
    <r>
      <rPr>
        <sz val="8"/>
        <rFont val="Arial"/>
        <family val="0"/>
      </rPr>
      <t xml:space="preserve">  Buoy A: S10°00.2963' E150°50.1213' Buoy B:# S10°00.2862' E150°50.1263'    </t>
    </r>
  </si>
  <si>
    <t>%</t>
  </si>
  <si>
    <r>
      <t xml:space="preserve">Montipora </t>
    </r>
    <r>
      <rPr>
        <b/>
        <sz val="8"/>
        <rFont val="Arial"/>
        <family val="2"/>
      </rPr>
      <t>(Foliaceous)</t>
    </r>
  </si>
  <si>
    <r>
      <t xml:space="preserve">Montipora </t>
    </r>
    <r>
      <rPr>
        <b/>
        <sz val="8"/>
        <rFont val="Arial"/>
        <family val="2"/>
      </rPr>
      <t>(Encrusting)</t>
    </r>
  </si>
  <si>
    <r>
      <t xml:space="preserve">Montipora </t>
    </r>
    <r>
      <rPr>
        <b/>
        <sz val="8"/>
        <rFont val="Arial"/>
        <family val="2"/>
      </rPr>
      <t>(Combined)</t>
    </r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</si>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</sst>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0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46" sqref="A46:J46"/>
    </sheetView>
  </sheetViews>
  <sheetFormatPr defaultColWidth="9.140625" defaultRowHeight="12.75"/>
  <cols>
    <col min="1" max="1" width="18.57421875" style="0" bestFit="1" customWidth="1"/>
    <col min="2" max="2" width="20.28125" style="0" bestFit="1" customWidth="1"/>
    <col min="3" max="3" width="11.421875" style="0" bestFit="1" customWidth="1"/>
    <col min="4" max="4" width="20.28125" style="0" bestFit="1" customWidth="1"/>
    <col min="5" max="5" width="6.28125" style="0" bestFit="1" customWidth="1"/>
    <col min="6" max="6" width="20.00390625" style="0" bestFit="1" customWidth="1"/>
    <col min="7" max="7" width="7.28125" style="0" bestFit="1" customWidth="1"/>
    <col min="8" max="8" width="9.00390625" style="0" bestFit="1" customWidth="1"/>
    <col min="9" max="9" width="6.28125" style="0" bestFit="1" customWidth="1"/>
    <col min="10" max="10" width="4.8515625" style="0" bestFit="1" customWidth="1"/>
    <col min="11" max="11" width="7.28125" style="0" bestFit="1" customWidth="1"/>
    <col min="12" max="12" width="19.8515625" style="0" bestFit="1" customWidth="1"/>
    <col min="13" max="13" width="9.00390625" style="0" bestFit="1" customWidth="1"/>
    <col min="14" max="14" width="23.00390625" style="0" bestFit="1" customWidth="1"/>
    <col min="15" max="15" width="22.00390625" style="0" bestFit="1" customWidth="1"/>
    <col min="16" max="16384" width="8.8515625" style="0" customWidth="1"/>
  </cols>
  <sheetData>
    <row r="1" spans="1:12" ht="12.7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3"/>
    </row>
    <row r="2" spans="1:12" ht="12.7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5"/>
      <c r="K2" s="1"/>
      <c r="L2" s="3"/>
    </row>
    <row r="3" spans="1:12" ht="12.75">
      <c r="A3" s="23" t="s">
        <v>22</v>
      </c>
      <c r="B3" s="37"/>
      <c r="C3" s="37"/>
      <c r="D3" s="37"/>
      <c r="E3" s="37"/>
      <c r="F3" s="37"/>
      <c r="G3" s="37"/>
      <c r="H3" s="37"/>
      <c r="I3" s="37"/>
      <c r="J3" s="5"/>
      <c r="K3" s="1"/>
      <c r="L3" s="3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4"/>
      <c r="L4" s="3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8" ht="12.75">
      <c r="A6" s="13"/>
      <c r="B6" s="29" t="s">
        <v>13</v>
      </c>
      <c r="C6" s="32"/>
      <c r="D6" s="39"/>
      <c r="E6" s="17"/>
      <c r="F6" s="2"/>
      <c r="G6" s="2"/>
      <c r="H6" s="2"/>
    </row>
    <row r="7" spans="1:5" ht="12.75">
      <c r="A7" s="15"/>
      <c r="B7" s="9" t="s">
        <v>0</v>
      </c>
      <c r="C7" s="9" t="s">
        <v>23</v>
      </c>
      <c r="D7" s="8" t="s">
        <v>27</v>
      </c>
      <c r="E7" s="8" t="s">
        <v>23</v>
      </c>
    </row>
    <row r="8" spans="1:5" ht="12.75">
      <c r="A8" s="10" t="s">
        <v>1</v>
      </c>
      <c r="B8" s="7">
        <v>0</v>
      </c>
      <c r="C8" s="30">
        <f>B8/70</f>
        <v>0</v>
      </c>
      <c r="D8" s="8">
        <v>0</v>
      </c>
      <c r="E8" s="40">
        <f>D8/70</f>
        <v>0</v>
      </c>
    </row>
    <row r="9" spans="1:5" ht="12.75">
      <c r="A9" s="10" t="s">
        <v>2</v>
      </c>
      <c r="B9" s="7">
        <v>4</v>
      </c>
      <c r="C9" s="30">
        <f>B9/70</f>
        <v>0.05714285714285714</v>
      </c>
      <c r="D9" s="8">
        <v>4</v>
      </c>
      <c r="E9" s="40">
        <f>D9/70</f>
        <v>0.05714285714285714</v>
      </c>
    </row>
    <row r="10" spans="1:5" ht="12.75">
      <c r="A10" s="10" t="s">
        <v>3</v>
      </c>
      <c r="B10" s="7">
        <v>4</v>
      </c>
      <c r="C10" s="30">
        <f aca="true" t="shared" si="0" ref="C10:E13">B10/70</f>
        <v>0.05714285714285714</v>
      </c>
      <c r="D10" s="8">
        <v>4</v>
      </c>
      <c r="E10" s="40">
        <f t="shared" si="0"/>
        <v>0.05714285714285714</v>
      </c>
    </row>
    <row r="11" spans="1:5" ht="12.75">
      <c r="A11" s="10" t="s">
        <v>4</v>
      </c>
      <c r="B11" s="7">
        <v>30</v>
      </c>
      <c r="C11" s="30">
        <f t="shared" si="0"/>
        <v>0.42857142857142855</v>
      </c>
      <c r="D11" s="8">
        <v>30</v>
      </c>
      <c r="E11" s="40">
        <f t="shared" si="0"/>
        <v>0.42857142857142855</v>
      </c>
    </row>
    <row r="12" spans="1:5" ht="12.75">
      <c r="A12" s="10" t="s">
        <v>5</v>
      </c>
      <c r="B12" s="7">
        <v>14</v>
      </c>
      <c r="C12" s="30">
        <f t="shared" si="0"/>
        <v>0.2</v>
      </c>
      <c r="D12" s="8">
        <v>14</v>
      </c>
      <c r="E12" s="40">
        <f t="shared" si="0"/>
        <v>0.2</v>
      </c>
    </row>
    <row r="13" spans="1:5" ht="12.75">
      <c r="A13" s="14" t="s">
        <v>6</v>
      </c>
      <c r="B13" s="11">
        <v>18</v>
      </c>
      <c r="C13" s="30">
        <f t="shared" si="0"/>
        <v>0.2571428571428571</v>
      </c>
      <c r="D13" s="45">
        <v>18</v>
      </c>
      <c r="E13" s="40">
        <f t="shared" si="0"/>
        <v>0.2571428571428571</v>
      </c>
    </row>
    <row r="14" spans="1:5" ht="12.75">
      <c r="A14" s="10" t="s">
        <v>20</v>
      </c>
      <c r="B14" s="7">
        <f>SUM(B8:B13)</f>
        <v>70</v>
      </c>
      <c r="C14" s="7"/>
      <c r="D14" s="8">
        <f>SUM(D8:D13)</f>
        <v>70</v>
      </c>
      <c r="E14" s="8"/>
    </row>
    <row r="15" spans="1:13" ht="12.7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31"/>
      <c r="M15" s="26"/>
    </row>
    <row r="16" spans="1:13" ht="12.75">
      <c r="A16" s="18"/>
      <c r="B16" s="29" t="s">
        <v>12</v>
      </c>
      <c r="C16" s="32"/>
      <c r="D16" s="32"/>
      <c r="E16" s="32"/>
      <c r="F16" s="32"/>
      <c r="G16" s="32"/>
      <c r="H16" s="32"/>
      <c r="I16" s="32"/>
      <c r="J16" s="38"/>
      <c r="K16" s="39"/>
      <c r="L16" s="31"/>
      <c r="M16" s="26"/>
    </row>
    <row r="17" spans="1:11" ht="12.75">
      <c r="A17" s="18"/>
      <c r="B17" s="9" t="s">
        <v>25</v>
      </c>
      <c r="C17" s="9" t="s">
        <v>23</v>
      </c>
      <c r="D17" s="9" t="s">
        <v>24</v>
      </c>
      <c r="E17" s="9" t="s">
        <v>23</v>
      </c>
      <c r="F17" s="33" t="s">
        <v>26</v>
      </c>
      <c r="G17" s="33" t="s">
        <v>23</v>
      </c>
      <c r="H17" s="9" t="s">
        <v>11</v>
      </c>
      <c r="I17" s="7" t="s">
        <v>23</v>
      </c>
      <c r="J17" s="16" t="s">
        <v>27</v>
      </c>
      <c r="K17" s="33" t="s">
        <v>23</v>
      </c>
    </row>
    <row r="18" spans="1:11" ht="12.75">
      <c r="A18" s="10" t="s">
        <v>1</v>
      </c>
      <c r="B18" s="7">
        <v>0</v>
      </c>
      <c r="C18" s="30">
        <f>B18/47</f>
        <v>0</v>
      </c>
      <c r="D18" s="7">
        <v>0</v>
      </c>
      <c r="E18" s="30">
        <f>D18/56</f>
        <v>0</v>
      </c>
      <c r="F18" s="17">
        <f>SUM(B18+D18)</f>
        <v>0</v>
      </c>
      <c r="G18" s="34">
        <f>F18/103</f>
        <v>0</v>
      </c>
      <c r="H18" s="7">
        <v>6</v>
      </c>
      <c r="I18" s="30">
        <f>H18/132</f>
        <v>0.045454545454545456</v>
      </c>
      <c r="J18" s="16">
        <f>F18+H18</f>
        <v>6</v>
      </c>
      <c r="K18" s="43">
        <f>J18/235</f>
        <v>0.02553191489361702</v>
      </c>
    </row>
    <row r="19" spans="1:11" ht="12.75">
      <c r="A19" s="10" t="s">
        <v>2</v>
      </c>
      <c r="B19" s="7">
        <v>0</v>
      </c>
      <c r="C19" s="30">
        <f>B19/47</f>
        <v>0</v>
      </c>
      <c r="D19" s="7">
        <v>3</v>
      </c>
      <c r="E19" s="30">
        <f>D19/56</f>
        <v>0.05357142857142857</v>
      </c>
      <c r="F19" s="17">
        <f aca="true" t="shared" si="1" ref="F19:F24">SUM(B19+D19)</f>
        <v>3</v>
      </c>
      <c r="G19" s="34">
        <f>F19/103</f>
        <v>0.02912621359223301</v>
      </c>
      <c r="H19" s="7">
        <v>4</v>
      </c>
      <c r="I19" s="30">
        <f aca="true" t="shared" si="2" ref="I19:I24">H19/132</f>
        <v>0.030303030303030304</v>
      </c>
      <c r="J19" s="16">
        <f aca="true" t="shared" si="3" ref="J19:J24">F19+H19</f>
        <v>7</v>
      </c>
      <c r="K19" s="43">
        <f>J19/235</f>
        <v>0.029787234042553193</v>
      </c>
    </row>
    <row r="20" spans="1:11" ht="12.75">
      <c r="A20" s="10" t="s">
        <v>3</v>
      </c>
      <c r="B20" s="7">
        <v>0</v>
      </c>
      <c r="C20" s="30">
        <f>B20/47</f>
        <v>0</v>
      </c>
      <c r="D20" s="7">
        <v>0</v>
      </c>
      <c r="E20" s="30">
        <f>D20/56</f>
        <v>0</v>
      </c>
      <c r="F20" s="17">
        <f t="shared" si="1"/>
        <v>0</v>
      </c>
      <c r="G20" s="34">
        <f>F20/103</f>
        <v>0</v>
      </c>
      <c r="H20" s="7">
        <v>2</v>
      </c>
      <c r="I20" s="30">
        <f t="shared" si="2"/>
        <v>0.015151515151515152</v>
      </c>
      <c r="J20" s="16">
        <f t="shared" si="3"/>
        <v>2</v>
      </c>
      <c r="K20" s="43">
        <f>J20/235</f>
        <v>0.00851063829787234</v>
      </c>
    </row>
    <row r="21" spans="1:11" ht="12.75">
      <c r="A21" s="10" t="s">
        <v>4</v>
      </c>
      <c r="B21" s="7">
        <v>13</v>
      </c>
      <c r="C21" s="30">
        <f>B21/47</f>
        <v>0.2765957446808511</v>
      </c>
      <c r="D21" s="7">
        <v>29</v>
      </c>
      <c r="E21" s="30">
        <f>D21/56</f>
        <v>0.5178571428571429</v>
      </c>
      <c r="F21" s="17">
        <f t="shared" si="1"/>
        <v>42</v>
      </c>
      <c r="G21" s="34">
        <f>F21/103</f>
        <v>0.4077669902912621</v>
      </c>
      <c r="H21" s="7">
        <v>48</v>
      </c>
      <c r="I21" s="30">
        <f t="shared" si="2"/>
        <v>0.36363636363636365</v>
      </c>
      <c r="J21" s="16">
        <f t="shared" si="3"/>
        <v>90</v>
      </c>
      <c r="K21" s="43">
        <f>J21/235</f>
        <v>0.3829787234042553</v>
      </c>
    </row>
    <row r="22" spans="1:11" ht="12.75">
      <c r="A22" s="10" t="s">
        <v>5</v>
      </c>
      <c r="B22" s="11">
        <v>28</v>
      </c>
      <c r="C22" s="30">
        <f>B22/47</f>
        <v>0.5957446808510638</v>
      </c>
      <c r="D22" s="11">
        <v>7</v>
      </c>
      <c r="E22" s="30">
        <f>D22/56</f>
        <v>0.125</v>
      </c>
      <c r="F22" s="17">
        <f t="shared" si="1"/>
        <v>35</v>
      </c>
      <c r="G22" s="34">
        <f>F22/103</f>
        <v>0.33980582524271846</v>
      </c>
      <c r="H22" s="7">
        <v>3</v>
      </c>
      <c r="I22" s="30">
        <f t="shared" si="2"/>
        <v>0.022727272727272728</v>
      </c>
      <c r="J22" s="16">
        <f t="shared" si="3"/>
        <v>38</v>
      </c>
      <c r="K22" s="43">
        <f>J22/235</f>
        <v>0.16170212765957448</v>
      </c>
    </row>
    <row r="23" spans="1:11" ht="12.75">
      <c r="A23" s="14" t="s">
        <v>6</v>
      </c>
      <c r="B23" s="7">
        <v>6</v>
      </c>
      <c r="C23" s="30">
        <f>B23/47</f>
        <v>0.1276595744680851</v>
      </c>
      <c r="D23" s="7">
        <v>17</v>
      </c>
      <c r="E23" s="30">
        <f>D23/56</f>
        <v>0.30357142857142855</v>
      </c>
      <c r="F23" s="17">
        <f t="shared" si="1"/>
        <v>23</v>
      </c>
      <c r="G23" s="34">
        <f>F23/103</f>
        <v>0.22330097087378642</v>
      </c>
      <c r="H23" s="7">
        <v>69</v>
      </c>
      <c r="I23" s="30">
        <f t="shared" si="2"/>
        <v>0.5227272727272727</v>
      </c>
      <c r="J23" s="16">
        <f t="shared" si="3"/>
        <v>92</v>
      </c>
      <c r="K23" s="43">
        <f>J23/235</f>
        <v>0.39148936170212767</v>
      </c>
    </row>
    <row r="24" spans="1:11" ht="12.75">
      <c r="A24" s="10" t="s">
        <v>20</v>
      </c>
      <c r="B24" s="7">
        <f>SUM(B18:B23)</f>
        <v>47</v>
      </c>
      <c r="C24" s="7"/>
      <c r="D24" s="7">
        <f>SUM(D18:D23)</f>
        <v>56</v>
      </c>
      <c r="E24" s="7"/>
      <c r="F24" s="17">
        <f t="shared" si="1"/>
        <v>103</v>
      </c>
      <c r="G24" s="34"/>
      <c r="H24" s="7">
        <f>SUM(H18:H23)</f>
        <v>132</v>
      </c>
      <c r="I24" s="7"/>
      <c r="J24" s="16">
        <f t="shared" si="3"/>
        <v>235</v>
      </c>
      <c r="K24" s="44"/>
    </row>
    <row r="25" spans="1:13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26"/>
    </row>
    <row r="26" spans="1:11" ht="12.75">
      <c r="A26" s="12"/>
      <c r="B26" s="29" t="s">
        <v>10</v>
      </c>
      <c r="C26" s="32"/>
      <c r="D26" s="32"/>
      <c r="E26" s="32"/>
      <c r="F26" s="32"/>
      <c r="G26" s="38"/>
      <c r="H26" s="38"/>
      <c r="I26" s="39"/>
      <c r="J26" s="35"/>
      <c r="K26" s="36"/>
    </row>
    <row r="27" spans="1:11" ht="12.75">
      <c r="A27" s="12"/>
      <c r="B27" s="9" t="s">
        <v>7</v>
      </c>
      <c r="C27" s="9" t="s">
        <v>23</v>
      </c>
      <c r="D27" s="9" t="s">
        <v>8</v>
      </c>
      <c r="E27" s="9" t="s">
        <v>23</v>
      </c>
      <c r="F27" s="9" t="s">
        <v>9</v>
      </c>
      <c r="G27" s="9" t="s">
        <v>23</v>
      </c>
      <c r="H27" s="8" t="s">
        <v>27</v>
      </c>
      <c r="I27" s="9" t="s">
        <v>23</v>
      </c>
      <c r="J27" s="28"/>
      <c r="K27" s="28"/>
    </row>
    <row r="28" spans="1:11" ht="12.75">
      <c r="A28" s="10" t="s">
        <v>1</v>
      </c>
      <c r="B28" s="41">
        <v>0</v>
      </c>
      <c r="C28" s="42">
        <f>B28/41</f>
        <v>0</v>
      </c>
      <c r="D28" s="41">
        <v>7</v>
      </c>
      <c r="E28" s="42">
        <f>D28/167</f>
        <v>0.041916167664670656</v>
      </c>
      <c r="F28" s="41">
        <v>0</v>
      </c>
      <c r="G28" s="41">
        <v>0</v>
      </c>
      <c r="H28" s="8">
        <f>B28+D28</f>
        <v>7</v>
      </c>
      <c r="I28" s="40">
        <f>H28/208</f>
        <v>0.03365384615384615</v>
      </c>
      <c r="J28" s="13"/>
      <c r="K28" s="13"/>
    </row>
    <row r="29" spans="1:11" ht="12.75">
      <c r="A29" s="10" t="s">
        <v>2</v>
      </c>
      <c r="B29" s="41">
        <v>0</v>
      </c>
      <c r="C29" s="42">
        <f>B29/41</f>
        <v>0</v>
      </c>
      <c r="D29" s="41">
        <v>34</v>
      </c>
      <c r="E29" s="42">
        <f>D29/167</f>
        <v>0.20359281437125748</v>
      </c>
      <c r="F29" s="41">
        <v>0</v>
      </c>
      <c r="G29" s="41">
        <v>0</v>
      </c>
      <c r="H29" s="8">
        <f aca="true" t="shared" si="4" ref="H29:H34">B29+D29</f>
        <v>34</v>
      </c>
      <c r="I29" s="40">
        <f>H29/208</f>
        <v>0.16346153846153846</v>
      </c>
      <c r="J29" s="13"/>
      <c r="K29" s="13"/>
    </row>
    <row r="30" spans="1:11" ht="12.75">
      <c r="A30" s="10" t="s">
        <v>3</v>
      </c>
      <c r="B30" s="41">
        <v>11</v>
      </c>
      <c r="C30" s="42">
        <f>B30/41</f>
        <v>0.2682926829268293</v>
      </c>
      <c r="D30" s="41">
        <v>110</v>
      </c>
      <c r="E30" s="42">
        <f>D30/167</f>
        <v>0.6586826347305389</v>
      </c>
      <c r="F30" s="41">
        <v>0</v>
      </c>
      <c r="G30" s="41">
        <v>0</v>
      </c>
      <c r="H30" s="8">
        <f t="shared" si="4"/>
        <v>121</v>
      </c>
      <c r="I30" s="40">
        <f>H30/208</f>
        <v>0.5817307692307693</v>
      </c>
      <c r="J30" s="13"/>
      <c r="K30" s="13"/>
    </row>
    <row r="31" spans="1:11" ht="12.75">
      <c r="A31" s="10" t="s">
        <v>4</v>
      </c>
      <c r="B31" s="41">
        <v>18</v>
      </c>
      <c r="C31" s="42">
        <f>B31/41</f>
        <v>0.43902439024390244</v>
      </c>
      <c r="D31" s="41">
        <v>12</v>
      </c>
      <c r="E31" s="42">
        <f>D31/167</f>
        <v>0.0718562874251497</v>
      </c>
      <c r="F31" s="41">
        <v>0</v>
      </c>
      <c r="G31" s="41">
        <v>0</v>
      </c>
      <c r="H31" s="8">
        <f t="shared" si="4"/>
        <v>30</v>
      </c>
      <c r="I31" s="40">
        <f>H31/208</f>
        <v>0.14423076923076922</v>
      </c>
      <c r="J31" s="13"/>
      <c r="K31" s="13"/>
    </row>
    <row r="32" spans="1:11" ht="12.75">
      <c r="A32" s="14" t="s">
        <v>5</v>
      </c>
      <c r="B32" s="41">
        <v>0</v>
      </c>
      <c r="C32" s="42">
        <f>B32/41</f>
        <v>0</v>
      </c>
      <c r="D32" s="41">
        <v>1</v>
      </c>
      <c r="E32" s="42">
        <f>D32/167</f>
        <v>0.005988023952095809</v>
      </c>
      <c r="F32" s="41">
        <v>0</v>
      </c>
      <c r="G32" s="41">
        <v>0</v>
      </c>
      <c r="H32" s="8">
        <f t="shared" si="4"/>
        <v>1</v>
      </c>
      <c r="I32" s="40">
        <f>H32/208</f>
        <v>0.004807692307692308</v>
      </c>
      <c r="J32" s="13"/>
      <c r="K32" s="13"/>
    </row>
    <row r="33" spans="1:11" ht="12.75">
      <c r="A33" s="10" t="s">
        <v>6</v>
      </c>
      <c r="B33" s="41">
        <v>12</v>
      </c>
      <c r="C33" s="42">
        <f>B33/41</f>
        <v>0.2926829268292683</v>
      </c>
      <c r="D33" s="41">
        <v>3</v>
      </c>
      <c r="E33" s="42">
        <f>D33/167</f>
        <v>0.017964071856287425</v>
      </c>
      <c r="F33" s="41">
        <v>0</v>
      </c>
      <c r="G33" s="41">
        <v>0</v>
      </c>
      <c r="H33" s="8">
        <f t="shared" si="4"/>
        <v>15</v>
      </c>
      <c r="I33" s="40">
        <f>H33/208</f>
        <v>0.07211538461538461</v>
      </c>
      <c r="J33" s="13"/>
      <c r="K33" s="13"/>
    </row>
    <row r="34" spans="1:11" ht="12.75">
      <c r="A34" s="10" t="s">
        <v>20</v>
      </c>
      <c r="B34" s="41">
        <f>SUM(B28:B33)</f>
        <v>41</v>
      </c>
      <c r="C34" s="41"/>
      <c r="D34" s="41">
        <f>SUM(D28:D33)</f>
        <v>167</v>
      </c>
      <c r="E34" s="41"/>
      <c r="F34" s="41">
        <f>SUM(F28:F33)</f>
        <v>0</v>
      </c>
      <c r="G34" s="41">
        <v>0</v>
      </c>
      <c r="H34" s="8">
        <f t="shared" si="4"/>
        <v>208</v>
      </c>
      <c r="I34" s="8"/>
      <c r="J34" s="13"/>
      <c r="K34" s="13"/>
    </row>
    <row r="35" spans="1:11" ht="12.75">
      <c r="A35" s="18"/>
      <c r="B35" s="13"/>
      <c r="C35" s="13"/>
      <c r="D35" s="13"/>
      <c r="E35" s="13"/>
      <c r="F35" s="13"/>
      <c r="G35" s="13"/>
      <c r="H35" s="13"/>
      <c r="I35" s="13"/>
      <c r="J35" s="19"/>
      <c r="K35" s="3"/>
    </row>
    <row r="36" spans="1:10" ht="12.75">
      <c r="A36" s="4"/>
      <c r="B36" s="8" t="s">
        <v>20</v>
      </c>
      <c r="C36" s="8" t="s">
        <v>21</v>
      </c>
      <c r="D36" s="4"/>
      <c r="E36" s="4"/>
      <c r="F36" s="4"/>
      <c r="G36" s="4"/>
      <c r="H36" s="4"/>
      <c r="I36" s="4"/>
      <c r="J36" s="3"/>
    </row>
    <row r="37" spans="1:10" ht="12.75">
      <c r="A37" s="10" t="s">
        <v>1</v>
      </c>
      <c r="B37" s="17">
        <f>SUM(B8,B18,D18,H18,B28,D28,F28)</f>
        <v>13</v>
      </c>
      <c r="C37" s="20">
        <f>B37/B43</f>
        <v>0.025341130604288498</v>
      </c>
      <c r="D37" s="4"/>
      <c r="E37" s="4"/>
      <c r="F37" s="4"/>
      <c r="G37" s="4"/>
      <c r="H37" s="4"/>
      <c r="I37" s="4"/>
      <c r="J37" s="3"/>
    </row>
    <row r="38" spans="1:10" ht="12.75">
      <c r="A38" s="10" t="s">
        <v>2</v>
      </c>
      <c r="B38" s="17">
        <f aca="true" t="shared" si="5" ref="B38:B43">SUM(B9,B19,D19,H19,B29,D29,F29)</f>
        <v>45</v>
      </c>
      <c r="C38" s="20">
        <f>B38/B43</f>
        <v>0.08771929824561403</v>
      </c>
      <c r="D38" s="4"/>
      <c r="E38" s="4"/>
      <c r="F38" s="4"/>
      <c r="G38" s="4"/>
      <c r="H38" s="4"/>
      <c r="I38" s="4"/>
      <c r="J38" s="3"/>
    </row>
    <row r="39" spans="1:10" ht="12.75">
      <c r="A39" s="10" t="s">
        <v>3</v>
      </c>
      <c r="B39" s="17">
        <f t="shared" si="5"/>
        <v>127</v>
      </c>
      <c r="C39" s="20">
        <f>B39/B43</f>
        <v>0.2475633528265107</v>
      </c>
      <c r="D39" s="4"/>
      <c r="E39" s="46"/>
      <c r="F39" s="4"/>
      <c r="G39" s="4"/>
      <c r="H39" s="4"/>
      <c r="I39" s="4"/>
      <c r="J39" s="3"/>
    </row>
    <row r="40" spans="1:10" ht="12.75">
      <c r="A40" s="10" t="s">
        <v>4</v>
      </c>
      <c r="B40" s="17">
        <f t="shared" si="5"/>
        <v>150</v>
      </c>
      <c r="C40" s="20">
        <f>B40/B43</f>
        <v>0.29239766081871343</v>
      </c>
      <c r="D40" s="4"/>
      <c r="E40" s="4"/>
      <c r="F40" s="4"/>
      <c r="G40" s="4"/>
      <c r="H40" s="4"/>
      <c r="I40" s="4"/>
      <c r="J40" s="3"/>
    </row>
    <row r="41" spans="1:10" ht="12.75">
      <c r="A41" s="14" t="s">
        <v>5</v>
      </c>
      <c r="B41" s="17">
        <f t="shared" si="5"/>
        <v>53</v>
      </c>
      <c r="C41" s="20">
        <f>B41/B43</f>
        <v>0.10331384015594541</v>
      </c>
      <c r="D41" s="4"/>
      <c r="E41" s="4"/>
      <c r="F41" s="4"/>
      <c r="G41" s="4"/>
      <c r="H41" s="4"/>
      <c r="I41" s="4"/>
      <c r="J41" s="3"/>
    </row>
    <row r="42" spans="1:10" ht="12.75">
      <c r="A42" s="10" t="s">
        <v>6</v>
      </c>
      <c r="B42" s="17">
        <f t="shared" si="5"/>
        <v>125</v>
      </c>
      <c r="C42" s="20">
        <f>B42/B43</f>
        <v>0.24366471734892786</v>
      </c>
      <c r="D42" s="4"/>
      <c r="E42" s="4"/>
      <c r="F42" s="4"/>
      <c r="G42" s="4"/>
      <c r="H42" s="4"/>
      <c r="I42" s="4"/>
      <c r="J42" s="3"/>
    </row>
    <row r="43" spans="1:11" ht="12.75">
      <c r="A43" s="16" t="s">
        <v>16</v>
      </c>
      <c r="B43" s="17">
        <f t="shared" si="5"/>
        <v>513</v>
      </c>
      <c r="C43" s="19"/>
      <c r="D43" s="4"/>
      <c r="E43" s="4"/>
      <c r="F43" s="4"/>
      <c r="G43" s="4"/>
      <c r="H43" s="4"/>
      <c r="I43" s="4"/>
      <c r="J43" s="4"/>
      <c r="K43" s="3"/>
    </row>
    <row r="44" spans="1:12" ht="12.75">
      <c r="A44" s="25" t="s">
        <v>18</v>
      </c>
      <c r="B44" s="25"/>
      <c r="C44" s="25"/>
      <c r="D44" s="25"/>
      <c r="E44" s="25"/>
      <c r="F44" s="25"/>
      <c r="G44" s="25"/>
      <c r="H44" s="25"/>
      <c r="I44" s="25"/>
      <c r="J44" s="25"/>
      <c r="K44" s="4"/>
      <c r="L44" s="3"/>
    </row>
    <row r="45" spans="1:12" ht="12.75">
      <c r="A45" s="24" t="s">
        <v>17</v>
      </c>
      <c r="B45" s="24"/>
      <c r="C45" s="24"/>
      <c r="D45" s="24"/>
      <c r="E45" s="24"/>
      <c r="F45" s="24"/>
      <c r="G45" s="24"/>
      <c r="H45" s="24"/>
      <c r="I45" s="24"/>
      <c r="J45" s="24"/>
      <c r="K45" s="4"/>
      <c r="L45" s="3"/>
    </row>
    <row r="46" spans="1:12" ht="12.75">
      <c r="A46" s="24" t="s">
        <v>19</v>
      </c>
      <c r="B46" s="25"/>
      <c r="C46" s="25"/>
      <c r="D46" s="25"/>
      <c r="E46" s="25"/>
      <c r="F46" s="25"/>
      <c r="G46" s="25"/>
      <c r="H46" s="25"/>
      <c r="I46" s="25"/>
      <c r="J46" s="25"/>
      <c r="K46" s="4"/>
      <c r="L46" s="3"/>
    </row>
    <row r="47" spans="1:12" ht="12.75">
      <c r="A47" s="25"/>
      <c r="B47" s="25"/>
      <c r="C47" s="6"/>
      <c r="D47" s="6"/>
      <c r="E47" s="6"/>
      <c r="F47" s="6"/>
      <c r="G47" s="6"/>
      <c r="H47" s="6"/>
      <c r="I47" s="6"/>
      <c r="J47" s="6"/>
      <c r="K47" s="4"/>
      <c r="L47" s="3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L50" s="3"/>
    </row>
    <row r="51" spans="1:12" ht="12.75">
      <c r="A51" s="27"/>
      <c r="B51" s="27"/>
      <c r="C51" s="27"/>
      <c r="D51" s="27"/>
      <c r="E51" s="27"/>
      <c r="F51" s="1"/>
      <c r="G51" s="1"/>
      <c r="H51" s="1"/>
      <c r="I51" s="1"/>
      <c r="J51" s="1"/>
      <c r="L51" s="3"/>
    </row>
    <row r="52" spans="1:12" ht="12.75">
      <c r="A52" s="13"/>
      <c r="B52" s="15"/>
      <c r="C52" s="15"/>
      <c r="D52" s="26"/>
      <c r="E52" s="26"/>
      <c r="L52" s="3"/>
    </row>
    <row r="53" spans="1:12" ht="12.75">
      <c r="A53" s="15"/>
      <c r="B53" s="28"/>
      <c r="C53" s="28"/>
      <c r="D53" s="26"/>
      <c r="E53" s="26"/>
      <c r="L53" s="3"/>
    </row>
    <row r="54" spans="1:12" ht="12.75">
      <c r="A54" s="18"/>
      <c r="B54" s="13"/>
      <c r="C54" s="13"/>
      <c r="D54" s="26"/>
      <c r="E54" s="26"/>
      <c r="L54" s="3"/>
    </row>
    <row r="55" spans="1:12" ht="12.75">
      <c r="A55" s="18"/>
      <c r="B55" s="13"/>
      <c r="C55" s="13"/>
      <c r="D55" s="26"/>
      <c r="E55" s="26"/>
      <c r="L55" s="3"/>
    </row>
    <row r="56" spans="1:12" ht="12.75">
      <c r="A56" s="18"/>
      <c r="B56" s="13"/>
      <c r="C56" s="13"/>
      <c r="D56" s="26"/>
      <c r="E56" s="26"/>
      <c r="L56" s="3"/>
    </row>
    <row r="57" spans="1:12" ht="12.75">
      <c r="A57" s="18"/>
      <c r="B57" s="13"/>
      <c r="C57" s="13"/>
      <c r="D57" s="26"/>
      <c r="E57" s="26"/>
      <c r="L57" s="3"/>
    </row>
    <row r="58" spans="1:12" ht="12.75">
      <c r="A58" s="18"/>
      <c r="B58" s="13"/>
      <c r="C58" s="13"/>
      <c r="D58" s="26"/>
      <c r="E58" s="26"/>
      <c r="L58" s="3"/>
    </row>
    <row r="59" spans="1:5" ht="12.75">
      <c r="A59" s="18"/>
      <c r="B59" s="13"/>
      <c r="C59" s="13"/>
      <c r="D59" s="26"/>
      <c r="E59" s="26"/>
    </row>
    <row r="60" spans="1:5" ht="12.75">
      <c r="A60" s="18"/>
      <c r="B60" s="13"/>
      <c r="C60" s="13"/>
      <c r="D60" s="26"/>
      <c r="E60" s="26"/>
    </row>
  </sheetData>
  <mergeCells count="11">
    <mergeCell ref="A2:I2"/>
    <mergeCell ref="A3:I3"/>
    <mergeCell ref="B16:K16"/>
    <mergeCell ref="B26:I26"/>
    <mergeCell ref="B6:D6"/>
    <mergeCell ref="A46:J46"/>
    <mergeCell ref="A47:B47"/>
    <mergeCell ref="A44:J44"/>
    <mergeCell ref="A45:J45"/>
    <mergeCell ref="J26:K26"/>
    <mergeCell ref="A1:I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Science</cp:lastModifiedBy>
  <cp:lastPrinted>2006-05-16T05:26:51Z</cp:lastPrinted>
  <dcterms:created xsi:type="dcterms:W3CDTF">2006-03-28T06:24:08Z</dcterms:created>
  <dcterms:modified xsi:type="dcterms:W3CDTF">2006-05-16T06:14:28Z</dcterms:modified>
  <cp:category/>
  <cp:version/>
  <cp:contentType/>
  <cp:contentStatus/>
</cp:coreProperties>
</file>